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4560" windowHeight="15620" tabRatio="1000"/>
  </bookViews>
  <sheets>
    <sheet name="Vergleich" sheetId="1" r:id="rId1"/>
    <sheet name="Bedarf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7" i="1"/>
  <c r="F28" i="1"/>
  <c r="F29" i="1"/>
  <c r="F34" i="1"/>
  <c r="F24" i="1"/>
  <c r="F33" i="1"/>
  <c r="F23" i="1"/>
  <c r="F32" i="1"/>
  <c r="G25" i="1"/>
  <c r="G27" i="1"/>
  <c r="G28" i="1"/>
  <c r="G29" i="1"/>
  <c r="G34" i="1"/>
  <c r="G24" i="1"/>
  <c r="G33" i="1"/>
  <c r="G23" i="1"/>
  <c r="G32" i="1"/>
  <c r="K25" i="1"/>
  <c r="K27" i="1"/>
  <c r="K28" i="1"/>
  <c r="K29" i="1"/>
  <c r="K34" i="1"/>
  <c r="K24" i="1"/>
  <c r="K33" i="1"/>
  <c r="K23" i="1"/>
  <c r="K32" i="1"/>
  <c r="C25" i="1"/>
  <c r="C27" i="1"/>
  <c r="C28" i="1"/>
  <c r="C29" i="1"/>
  <c r="C34" i="1"/>
  <c r="C24" i="1"/>
  <c r="C33" i="1"/>
  <c r="C23" i="1"/>
  <c r="C32" i="1"/>
  <c r="J25" i="1"/>
  <c r="J27" i="1"/>
  <c r="J28" i="1"/>
  <c r="J29" i="1"/>
  <c r="J34" i="1"/>
  <c r="J24" i="1"/>
  <c r="J33" i="1"/>
  <c r="J23" i="1"/>
  <c r="J32" i="1"/>
  <c r="D23" i="1"/>
  <c r="D27" i="1"/>
  <c r="D28" i="1"/>
  <c r="D29" i="1"/>
  <c r="D32" i="1"/>
  <c r="AA23" i="1"/>
  <c r="AA27" i="1"/>
  <c r="AA28" i="1"/>
  <c r="AA29" i="1"/>
  <c r="AA32" i="1"/>
  <c r="AA16" i="1"/>
  <c r="AA14" i="1"/>
  <c r="AB23" i="1"/>
  <c r="AB27" i="1"/>
  <c r="AB28" i="1"/>
  <c r="AB29" i="1"/>
  <c r="AB32" i="1"/>
  <c r="S23" i="1"/>
  <c r="S27" i="1"/>
  <c r="S28" i="1"/>
  <c r="S29" i="1"/>
  <c r="S32" i="1"/>
  <c r="V27" i="1"/>
  <c r="V28" i="1"/>
  <c r="V29" i="1"/>
  <c r="V23" i="1"/>
  <c r="V32" i="1"/>
  <c r="B25" i="1"/>
  <c r="B27" i="1"/>
  <c r="B28" i="1"/>
  <c r="B29" i="1"/>
  <c r="B34" i="1"/>
  <c r="B24" i="1"/>
  <c r="B33" i="1"/>
  <c r="B23" i="1"/>
  <c r="B32" i="1"/>
  <c r="E25" i="1"/>
  <c r="E27" i="1"/>
  <c r="E28" i="1"/>
  <c r="E29" i="1"/>
  <c r="E34" i="1"/>
  <c r="E24" i="1"/>
  <c r="E33" i="1"/>
  <c r="E23" i="1"/>
  <c r="E32" i="1"/>
  <c r="X25" i="1"/>
  <c r="X27" i="1"/>
  <c r="X28" i="1"/>
  <c r="X29" i="1"/>
  <c r="X34" i="1"/>
  <c r="X24" i="1"/>
  <c r="X33" i="1"/>
  <c r="X23" i="1"/>
  <c r="X32" i="1"/>
  <c r="U25" i="1"/>
  <c r="U27" i="1"/>
  <c r="U28" i="1"/>
  <c r="U29" i="1"/>
  <c r="U34" i="1"/>
  <c r="U24" i="1"/>
  <c r="U33" i="1"/>
  <c r="U23" i="1"/>
  <c r="U32" i="1"/>
  <c r="Q25" i="1"/>
  <c r="Q27" i="1"/>
  <c r="Q28" i="1"/>
  <c r="Q29" i="1"/>
  <c r="Q34" i="1"/>
  <c r="Q24" i="1"/>
  <c r="Q33" i="1"/>
  <c r="Q23" i="1"/>
  <c r="Q32" i="1"/>
  <c r="Y25" i="1"/>
  <c r="Y27" i="1"/>
  <c r="Y28" i="1"/>
  <c r="Y29" i="1"/>
  <c r="Y34" i="1"/>
  <c r="Y24" i="1"/>
  <c r="Y33" i="1"/>
  <c r="Y23" i="1"/>
  <c r="Y32" i="1"/>
  <c r="AE25" i="1"/>
  <c r="AE27" i="1"/>
  <c r="AE28" i="1"/>
  <c r="AE29" i="1"/>
  <c r="AE34" i="1"/>
  <c r="AE24" i="1"/>
  <c r="AE33" i="1"/>
  <c r="AE23" i="1"/>
  <c r="AE32" i="1"/>
  <c r="O25" i="1"/>
  <c r="O27" i="1"/>
  <c r="O28" i="1"/>
  <c r="O29" i="1"/>
  <c r="O34" i="1"/>
  <c r="O24" i="1"/>
  <c r="O33" i="1"/>
  <c r="O23" i="1"/>
  <c r="O32" i="1"/>
  <c r="I25" i="1"/>
  <c r="I27" i="1"/>
  <c r="I28" i="1"/>
  <c r="I29" i="1"/>
  <c r="I34" i="1"/>
  <c r="I24" i="1"/>
  <c r="I33" i="1"/>
  <c r="I23" i="1"/>
  <c r="I32" i="1"/>
  <c r="Z25" i="1"/>
  <c r="Z27" i="1"/>
  <c r="Z28" i="1"/>
  <c r="Z29" i="1"/>
  <c r="Z34" i="1"/>
  <c r="Z24" i="1"/>
  <c r="Z33" i="1"/>
  <c r="Z23" i="1"/>
  <c r="Z32" i="1"/>
  <c r="W25" i="1"/>
  <c r="W27" i="1"/>
  <c r="W28" i="1"/>
  <c r="W29" i="1"/>
  <c r="W34" i="1"/>
  <c r="W24" i="1"/>
  <c r="W33" i="1"/>
  <c r="W23" i="1"/>
  <c r="W32" i="1"/>
  <c r="P25" i="1"/>
  <c r="P27" i="1"/>
  <c r="P28" i="1"/>
  <c r="P29" i="1"/>
  <c r="P34" i="1"/>
  <c r="P24" i="1"/>
  <c r="P33" i="1"/>
  <c r="P23" i="1"/>
  <c r="P32" i="1"/>
  <c r="AC25" i="1"/>
  <c r="AC27" i="1"/>
  <c r="AC28" i="1"/>
  <c r="AC29" i="1"/>
  <c r="AC34" i="1"/>
  <c r="AC24" i="1"/>
  <c r="AC33" i="1"/>
  <c r="AC23" i="1"/>
  <c r="AC32" i="1"/>
  <c r="AD25" i="1"/>
  <c r="AD27" i="1"/>
  <c r="AD28" i="1"/>
  <c r="AD29" i="1"/>
  <c r="AD34" i="1"/>
  <c r="AD24" i="1"/>
  <c r="AD33" i="1"/>
  <c r="AD23" i="1"/>
  <c r="AD32" i="1"/>
  <c r="R25" i="1"/>
  <c r="R27" i="1"/>
  <c r="R28" i="1"/>
  <c r="R29" i="1"/>
  <c r="R34" i="1"/>
  <c r="R24" i="1"/>
  <c r="R33" i="1"/>
  <c r="R23" i="1"/>
  <c r="R32" i="1"/>
  <c r="M25" i="1"/>
  <c r="M27" i="1"/>
  <c r="M28" i="1"/>
  <c r="M29" i="1"/>
  <c r="M34" i="1"/>
  <c r="M24" i="1"/>
  <c r="M33" i="1"/>
  <c r="M23" i="1"/>
  <c r="M32" i="1"/>
  <c r="H25" i="1"/>
  <c r="H27" i="1"/>
  <c r="H28" i="1"/>
  <c r="H29" i="1"/>
  <c r="H34" i="1"/>
  <c r="H24" i="1"/>
  <c r="H33" i="1"/>
  <c r="H23" i="1"/>
  <c r="H32" i="1"/>
  <c r="AF25" i="1"/>
  <c r="AF27" i="1"/>
  <c r="AF28" i="1"/>
  <c r="AF29" i="1"/>
  <c r="AF34" i="1"/>
  <c r="AF24" i="1"/>
  <c r="AF33" i="1"/>
  <c r="AF23" i="1"/>
  <c r="AF32" i="1"/>
  <c r="T25" i="1"/>
  <c r="T27" i="1"/>
  <c r="T28" i="1"/>
  <c r="T29" i="1"/>
  <c r="T34" i="1"/>
  <c r="T24" i="1"/>
  <c r="T33" i="1"/>
  <c r="T23" i="1"/>
  <c r="T32" i="1"/>
  <c r="N25" i="1"/>
  <c r="N27" i="1"/>
  <c r="N28" i="1"/>
  <c r="N29" i="1"/>
  <c r="N34" i="1"/>
  <c r="N24" i="1"/>
  <c r="N33" i="1"/>
  <c r="N23" i="1"/>
  <c r="N32" i="1"/>
  <c r="L25" i="1"/>
  <c r="L27" i="1"/>
  <c r="L28" i="1"/>
  <c r="L29" i="1"/>
  <c r="L34" i="1"/>
  <c r="L24" i="1"/>
  <c r="L33" i="1"/>
  <c r="L23" i="1"/>
  <c r="L32" i="1"/>
  <c r="E3" i="2"/>
  <c r="E2" i="2"/>
</calcChain>
</file>

<file path=xl/sharedStrings.xml><?xml version="1.0" encoding="utf-8"?>
<sst xmlns="http://schemas.openxmlformats.org/spreadsheetml/2006/main" count="190" uniqueCount="69">
  <si>
    <t>Inklusivminuten</t>
  </si>
  <si>
    <t>InklusivSMS</t>
  </si>
  <si>
    <t>Minute Festnetz</t>
  </si>
  <si>
    <t>Minute Handy</t>
  </si>
  <si>
    <t>SMS</t>
  </si>
  <si>
    <t>Ja</t>
  </si>
  <si>
    <t>Bereitstellung</t>
  </si>
  <si>
    <t>Basispreis 16GB</t>
  </si>
  <si>
    <t>Basispreis 32GB</t>
  </si>
  <si>
    <t>Basispreis 64GB</t>
  </si>
  <si>
    <t>SMS pro Monat</t>
  </si>
  <si>
    <t>Minuten pro Monat</t>
  </si>
  <si>
    <t>Nutzungsentgelte SMS</t>
  </si>
  <si>
    <t>Nutzungsentgelte Telefon</t>
  </si>
  <si>
    <t>Gesamt</t>
  </si>
  <si>
    <t>Nein</t>
  </si>
  <si>
    <t>HotSpot Flatrate?</t>
  </si>
  <si>
    <t>Gesprächsminuten</t>
  </si>
  <si>
    <t>November</t>
  </si>
  <si>
    <t>Oktober</t>
  </si>
  <si>
    <t>Mittelwert</t>
  </si>
  <si>
    <t>???</t>
  </si>
  <si>
    <t>Grundgebühr Monat 1-12</t>
  </si>
  <si>
    <t>Grundgebühr Monat 13-24</t>
  </si>
  <si>
    <t>Gerätepreis iPhone 5 16 GB</t>
  </si>
  <si>
    <t>Gerätepreis iPhone 5 32GB</t>
  </si>
  <si>
    <t>Gerätepreis iPhone 5 64GB</t>
  </si>
  <si>
    <t>Gesamtpreis in 24 Monaten mit iPhone 5 16GB</t>
  </si>
  <si>
    <t>Gesamtpreis in 24 Monaten mit iPhone 5 32GB</t>
  </si>
  <si>
    <t>Gesamtpreis in 24 Monaten mit iPhone 5 64GB</t>
  </si>
  <si>
    <t>Vertragsdaten</t>
  </si>
  <si>
    <t>LTE?</t>
  </si>
  <si>
    <t>Monatliche Preise</t>
  </si>
  <si>
    <t>Gesamtkosten in 24 Monaten</t>
  </si>
  <si>
    <t>Telekom Complete Mobil S</t>
  </si>
  <si>
    <t>Telekom Complete Mobil M</t>
  </si>
  <si>
    <t>Telekom Complete Mobil L</t>
  </si>
  <si>
    <t>Telekom Complete Mobil XL</t>
  </si>
  <si>
    <t>Telekom Special Call &amp; Surf Mobil</t>
  </si>
  <si>
    <t>Telekom Special Complete Mobil Basic</t>
  </si>
  <si>
    <t>Telekom Special Complete Mobil Comfort</t>
  </si>
  <si>
    <t>Telekom Special Complete Mobil XL</t>
  </si>
  <si>
    <t>Telekom Call &amp; Surf Mobil XS</t>
  </si>
  <si>
    <t>Telekom Call &amp; Surf Mobil S</t>
  </si>
  <si>
    <t>Telekom Call &amp; Surf Mobil M</t>
  </si>
  <si>
    <t>Telekom Call &amp; Surf Mobil L</t>
  </si>
  <si>
    <t>Telekom Complete Mobil M Friends</t>
  </si>
  <si>
    <t>Telekom Complete Mobil L Friends</t>
  </si>
  <si>
    <t>Telekom Complete Mobil XL Friends</t>
  </si>
  <si>
    <t>Vodafone SuperFlat Internet Wochenende und SMS mit Handy und MinutenOption 60</t>
  </si>
  <si>
    <t>Vodafone SuperFlat Internet Wochenende mit Handy und MinutenOption 60</t>
  </si>
  <si>
    <t>Vodafone SuperFlat Internet Wochenende und SMS mit MinutenOption 60</t>
  </si>
  <si>
    <t>Vodafone SuperFlat Internet Wochenende mit MinutenOption 60</t>
  </si>
  <si>
    <t>Vodafone Allnet 100 Internet Spezial</t>
  </si>
  <si>
    <t>Vodafone Allnet 100 Internet Spezial mit Handy Option Premium</t>
  </si>
  <si>
    <t>Flat light Netzintern Handy 10</t>
  </si>
  <si>
    <t>Flat light Netzintern Handy 5</t>
  </si>
  <si>
    <t>Flat M 50%</t>
  </si>
  <si>
    <t>free 20 Duo</t>
  </si>
  <si>
    <t>free 5 mit 100 Minuten Aktion</t>
  </si>
  <si>
    <t>Callmobile</t>
  </si>
  <si>
    <t>Smartmobil</t>
  </si>
  <si>
    <t>Congstar</t>
  </si>
  <si>
    <t>Bigsim</t>
  </si>
  <si>
    <t>Discotel</t>
  </si>
  <si>
    <t>Basisdaten</t>
  </si>
  <si>
    <t>Sim / Netlock?</t>
  </si>
  <si>
    <t>Laufzeit?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</si>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</sst>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indexed="8"/>
      <name val="Helvetica"/>
    </font>
    <font>
      <sz val="8"/>
      <name val="Verdana"/>
    </font>
    <font>
      <sz val="12"/>
      <name val="Calibri"/>
      <family val="2"/>
    </font>
    <font>
      <sz val="11"/>
      <name val="Tahoma"/>
    </font>
    <font>
      <sz val="11"/>
      <name val="Arial"/>
    </font>
    <font>
      <b/>
      <sz val="12"/>
      <color theme="1"/>
      <name val="Calibri"/>
      <family val="2"/>
      <scheme val="minor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0" fontId="3" fillId="0" borderId="0" xfId="0" applyFont="1"/>
    <xf numFmtId="164" fontId="0" fillId="0" borderId="0" xfId="0" applyNumberFormat="1"/>
    <xf numFmtId="0" fontId="9" fillId="2" borderId="0" xfId="0" applyFont="1" applyFill="1"/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8" fillId="2" borderId="0" xfId="0" applyFont="1" applyFill="1"/>
    <xf numFmtId="0" fontId="0" fillId="2" borderId="0" xfId="0" applyFill="1"/>
    <xf numFmtId="164" fontId="0" fillId="2" borderId="0" xfId="0" applyNumberFormat="1" applyFill="1"/>
  </cellXfs>
  <cellStyles count="10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3" builtinId="9" hidden="1"/>
    <cellStyle name="Besuchter Link" xfId="74" builtinId="9" hidden="1"/>
    <cellStyle name="Besuchter Link" xfId="75" builtinId="9" hidden="1"/>
    <cellStyle name="Besuchter Link" xfId="76" builtinId="9" hidden="1"/>
    <cellStyle name="Besuchter Link" xfId="77" builtinId="9" hidden="1"/>
    <cellStyle name="Besuchter Link" xfId="78" builtinId="9" hidden="1"/>
    <cellStyle name="Besuchter Link" xfId="79" builtinId="9" hidden="1"/>
    <cellStyle name="Besuchter Link" xfId="80" builtinId="9" hidden="1"/>
    <cellStyle name="Besuchter Link" xfId="81" builtinId="9" hidden="1"/>
    <cellStyle name="Besuchter Link" xfId="82" builtinId="9" hidden="1"/>
    <cellStyle name="Besuchter Link" xfId="83" builtinId="9" hidden="1"/>
    <cellStyle name="Besuchter Link" xfId="84" builtinId="9" hidden="1"/>
    <cellStyle name="Besuchter Link" xfId="85" builtinId="9" hidden="1"/>
    <cellStyle name="Besuchter Link" xfId="86" builtinId="9" hidden="1"/>
    <cellStyle name="Besuchter Link" xfId="87" builtinId="9" hidden="1"/>
    <cellStyle name="Besuchter Link" xfId="88" builtinId="9" hidden="1"/>
    <cellStyle name="Besuchter Link" xfId="89" builtinId="9" hidden="1"/>
    <cellStyle name="Besuchter Link" xfId="90" builtinId="9" hidden="1"/>
    <cellStyle name="Besuchter Link" xfId="91" builtinId="9" hidden="1"/>
    <cellStyle name="Besuchter Link" xfId="92" builtinId="9" hidden="1"/>
    <cellStyle name="Besuchter Link" xfId="93" builtinId="9" hidden="1"/>
    <cellStyle name="Besuchter Link" xfId="94" builtinId="9" hidden="1"/>
    <cellStyle name="Besuchter Link" xfId="95" builtinId="9" hidden="1"/>
    <cellStyle name="Besuchter Link" xfId="96" builtinId="9" hidden="1"/>
    <cellStyle name="Besuchter Link" xfId="97" builtinId="9" hidden="1"/>
    <cellStyle name="Besuchter Link" xfId="98" builtinId="9" hidden="1"/>
    <cellStyle name="Besuchter Link" xfId="99" builtinId="9" hidden="1"/>
    <cellStyle name="Besuchter Link" xfId="100" builtinId="9" hidden="1"/>
    <cellStyle name="Besuchter Link" xfId="101" builtinId="9" hidden="1"/>
    <cellStyle name="Besuchter Link" xfId="102" builtinId="9" hidden="1"/>
    <cellStyle name="Besuchter Link" xfId="103" builtinId="9" hidden="1"/>
    <cellStyle name="Besuchter Link" xfId="104" builtinId="9" hidden="1"/>
    <cellStyle name="Besuchter Link" xfId="105" builtinId="9" hidden="1"/>
    <cellStyle name="Besuchter Link" xfId="10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workbookViewId="0">
      <pane xSplit="1" topLeftCell="B1" activePane="topRight" state="frozenSplit"/>
      <selection activeCell="A27" sqref="A27:XFD27"/>
      <selection pane="topRight" activeCell="L10" sqref="L10"/>
    </sheetView>
  </sheetViews>
  <sheetFormatPr baseColWidth="10" defaultRowHeight="15" x14ac:dyDescent="0"/>
  <cols>
    <col min="1" max="1" width="40.33203125" bestFit="1" customWidth="1"/>
    <col min="2" max="2" width="10.1640625" customWidth="1"/>
    <col min="3" max="3" width="9.83203125" customWidth="1"/>
    <col min="4" max="4" width="10.1640625" customWidth="1"/>
    <col min="5" max="5" width="10" customWidth="1"/>
    <col min="6" max="9" width="9.83203125" customWidth="1"/>
    <col min="10" max="18" width="9.83203125" bestFit="1" customWidth="1"/>
    <col min="19" max="19" width="10.33203125" bestFit="1" customWidth="1"/>
    <col min="20" max="20" width="9.83203125" bestFit="1" customWidth="1"/>
    <col min="21" max="21" width="10.5" bestFit="1" customWidth="1"/>
    <col min="23" max="23" width="9.83203125" bestFit="1" customWidth="1"/>
  </cols>
  <sheetData>
    <row r="1" spans="1:32" s="4" customFormat="1" ht="118">
      <c r="B1" s="1" t="s">
        <v>54</v>
      </c>
      <c r="C1" s="4" t="s">
        <v>61</v>
      </c>
      <c r="D1" s="2" t="s">
        <v>59</v>
      </c>
      <c r="E1" s="1" t="s">
        <v>53</v>
      </c>
      <c r="F1" s="4" t="s">
        <v>64</v>
      </c>
      <c r="G1" s="4" t="s">
        <v>63</v>
      </c>
      <c r="H1" s="3" t="s">
        <v>38</v>
      </c>
      <c r="I1" s="1" t="s">
        <v>46</v>
      </c>
      <c r="J1" s="4" t="s">
        <v>60</v>
      </c>
      <c r="K1" s="4" t="s">
        <v>62</v>
      </c>
      <c r="L1" s="1" t="s">
        <v>34</v>
      </c>
      <c r="M1" s="2" t="s">
        <v>39</v>
      </c>
      <c r="N1" s="1" t="s">
        <v>35</v>
      </c>
      <c r="O1" s="1" t="s">
        <v>47</v>
      </c>
      <c r="P1" s="1" t="s">
        <v>43</v>
      </c>
      <c r="Q1" s="1" t="s">
        <v>50</v>
      </c>
      <c r="R1" s="1" t="s">
        <v>40</v>
      </c>
      <c r="S1" s="2" t="s">
        <v>56</v>
      </c>
      <c r="T1" s="2" t="s">
        <v>36</v>
      </c>
      <c r="U1" s="1" t="s">
        <v>51</v>
      </c>
      <c r="V1" s="1" t="s">
        <v>55</v>
      </c>
      <c r="W1" s="1" t="s">
        <v>44</v>
      </c>
      <c r="X1" s="1" t="s">
        <v>52</v>
      </c>
      <c r="Y1" s="1" t="s">
        <v>49</v>
      </c>
      <c r="Z1" s="1" t="s">
        <v>45</v>
      </c>
      <c r="AA1" s="2" t="s">
        <v>58</v>
      </c>
      <c r="AB1" s="2" t="s">
        <v>57</v>
      </c>
      <c r="AC1" s="2" t="s">
        <v>42</v>
      </c>
      <c r="AD1" s="1" t="s">
        <v>41</v>
      </c>
      <c r="AE1" s="1" t="s">
        <v>48</v>
      </c>
      <c r="AF1" s="1" t="s">
        <v>37</v>
      </c>
    </row>
    <row r="2" spans="1:32" s="11" customFormat="1">
      <c r="A2" s="11" t="s">
        <v>65</v>
      </c>
      <c r="B2" s="8"/>
      <c r="D2" s="10"/>
      <c r="E2" s="8"/>
      <c r="H2" s="9"/>
      <c r="I2" s="8"/>
      <c r="L2" s="8"/>
      <c r="M2" s="10"/>
      <c r="N2" s="8"/>
      <c r="O2" s="8"/>
      <c r="P2" s="8"/>
      <c r="Q2" s="8"/>
      <c r="R2" s="8"/>
      <c r="S2" s="10"/>
      <c r="T2" s="10"/>
      <c r="U2" s="8"/>
      <c r="V2" s="8"/>
      <c r="W2" s="8"/>
      <c r="X2" s="8"/>
      <c r="Y2" s="8"/>
      <c r="Z2" s="8"/>
      <c r="AA2" s="10"/>
      <c r="AB2" s="10"/>
      <c r="AC2" s="10"/>
      <c r="AD2" s="8"/>
      <c r="AE2" s="8"/>
      <c r="AF2" s="8"/>
    </row>
    <row r="3" spans="1:32" s="4" customFormat="1">
      <c r="A3" s="4" t="s">
        <v>66</v>
      </c>
      <c r="B3" s="1" t="s">
        <v>68</v>
      </c>
      <c r="C3" s="4" t="s">
        <v>15</v>
      </c>
      <c r="D3" s="2" t="s">
        <v>68</v>
      </c>
      <c r="E3" s="1" t="s">
        <v>68</v>
      </c>
      <c r="F3" s="4" t="s">
        <v>15</v>
      </c>
      <c r="G3" s="4" t="s">
        <v>15</v>
      </c>
      <c r="H3" s="3" t="s">
        <v>5</v>
      </c>
      <c r="I3" s="1" t="s">
        <v>5</v>
      </c>
      <c r="J3" s="4" t="s">
        <v>15</v>
      </c>
      <c r="K3" s="4" t="s">
        <v>15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1" t="s">
        <v>68</v>
      </c>
      <c r="R3" s="1" t="s">
        <v>5</v>
      </c>
      <c r="S3" s="1" t="s">
        <v>68</v>
      </c>
      <c r="T3" s="1" t="s">
        <v>5</v>
      </c>
      <c r="U3" s="1" t="s">
        <v>68</v>
      </c>
      <c r="V3" s="1" t="s">
        <v>68</v>
      </c>
      <c r="W3" s="1" t="s">
        <v>5</v>
      </c>
      <c r="X3" s="1" t="s">
        <v>68</v>
      </c>
      <c r="Y3" s="1" t="s">
        <v>68</v>
      </c>
      <c r="Z3" s="1" t="s">
        <v>5</v>
      </c>
      <c r="AA3" s="2" t="s">
        <v>68</v>
      </c>
      <c r="AB3" s="2" t="s">
        <v>68</v>
      </c>
      <c r="AC3" s="1" t="s">
        <v>5</v>
      </c>
      <c r="AD3" s="1" t="s">
        <v>5</v>
      </c>
      <c r="AE3" s="1" t="s">
        <v>5</v>
      </c>
      <c r="AF3" s="1" t="s">
        <v>5</v>
      </c>
    </row>
    <row r="4" spans="1:32" s="4" customFormat="1">
      <c r="A4" s="4" t="s">
        <v>67</v>
      </c>
      <c r="B4" s="1" t="s">
        <v>5</v>
      </c>
      <c r="C4" s="4" t="s">
        <v>15</v>
      </c>
      <c r="D4" s="2" t="s">
        <v>5</v>
      </c>
      <c r="E4" s="1" t="s">
        <v>5</v>
      </c>
      <c r="F4" s="4" t="s">
        <v>15</v>
      </c>
      <c r="G4" s="4" t="s">
        <v>15</v>
      </c>
      <c r="H4" s="3" t="s">
        <v>5</v>
      </c>
      <c r="I4" s="1" t="s">
        <v>5</v>
      </c>
      <c r="J4" s="4" t="s">
        <v>15</v>
      </c>
      <c r="K4" s="4" t="s">
        <v>15</v>
      </c>
      <c r="L4" s="1" t="s">
        <v>5</v>
      </c>
      <c r="M4" s="1" t="s">
        <v>5</v>
      </c>
      <c r="N4" s="1" t="s">
        <v>5</v>
      </c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T4" s="1" t="s">
        <v>5</v>
      </c>
      <c r="U4" s="1" t="s">
        <v>5</v>
      </c>
      <c r="V4" s="1" t="s">
        <v>5</v>
      </c>
      <c r="W4" s="1" t="s">
        <v>5</v>
      </c>
      <c r="X4" s="1" t="s">
        <v>5</v>
      </c>
      <c r="Y4" s="1" t="s">
        <v>5</v>
      </c>
      <c r="Z4" s="1" t="s">
        <v>5</v>
      </c>
      <c r="AA4" s="1" t="s">
        <v>5</v>
      </c>
      <c r="AB4" s="1" t="s">
        <v>5</v>
      </c>
      <c r="AC4" s="1" t="s">
        <v>5</v>
      </c>
      <c r="AD4" s="1" t="s">
        <v>5</v>
      </c>
      <c r="AE4" s="1" t="s">
        <v>5</v>
      </c>
      <c r="AF4" s="1" t="s">
        <v>5</v>
      </c>
    </row>
    <row r="5" spans="1:32" s="4" customFormat="1">
      <c r="B5" s="1"/>
      <c r="D5" s="2"/>
      <c r="E5" s="1"/>
      <c r="H5" s="3"/>
      <c r="I5" s="1"/>
      <c r="L5" s="1"/>
      <c r="M5" s="2"/>
      <c r="N5" s="1"/>
      <c r="O5" s="1"/>
      <c r="P5" s="1"/>
      <c r="Q5" s="1"/>
      <c r="R5" s="1"/>
      <c r="S5" s="2"/>
      <c r="T5" s="2"/>
      <c r="U5" s="1"/>
      <c r="V5" s="1"/>
      <c r="W5" s="1"/>
      <c r="X5" s="1"/>
      <c r="Y5" s="1"/>
      <c r="Z5" s="1"/>
      <c r="AA5" s="2"/>
      <c r="AB5" s="2"/>
      <c r="AC5" s="2"/>
      <c r="AD5" s="1"/>
      <c r="AE5" s="1"/>
      <c r="AF5" s="1"/>
    </row>
    <row r="6" spans="1:32" s="11" customFormat="1">
      <c r="A6" s="7" t="s">
        <v>30</v>
      </c>
      <c r="B6" s="8"/>
      <c r="E6" s="8"/>
      <c r="H6" s="9"/>
      <c r="I6" s="8"/>
      <c r="L6" s="8"/>
      <c r="M6" s="10"/>
      <c r="N6" s="8"/>
      <c r="O6" s="8"/>
      <c r="P6" s="8"/>
      <c r="Q6" s="8"/>
      <c r="R6" s="8"/>
      <c r="T6" s="8"/>
      <c r="U6" s="8"/>
      <c r="V6" s="8"/>
      <c r="W6" s="8"/>
      <c r="X6" s="8"/>
      <c r="Y6" s="8"/>
      <c r="Z6" s="8"/>
      <c r="AC6" s="10"/>
      <c r="AD6" s="8"/>
      <c r="AE6" s="8"/>
      <c r="AF6" s="8"/>
    </row>
    <row r="7" spans="1:32">
      <c r="A7" t="s">
        <v>0</v>
      </c>
      <c r="B7">
        <v>100</v>
      </c>
      <c r="C7">
        <v>100</v>
      </c>
      <c r="D7">
        <v>100</v>
      </c>
      <c r="E7">
        <v>100</v>
      </c>
      <c r="F7">
        <v>0</v>
      </c>
      <c r="G7">
        <v>0</v>
      </c>
      <c r="H7">
        <v>100</v>
      </c>
      <c r="I7">
        <v>120</v>
      </c>
      <c r="J7">
        <v>10</v>
      </c>
      <c r="K7">
        <v>0</v>
      </c>
      <c r="L7">
        <v>120</v>
      </c>
      <c r="M7">
        <v>100</v>
      </c>
      <c r="N7">
        <v>120</v>
      </c>
      <c r="O7">
        <v>120</v>
      </c>
      <c r="P7">
        <v>120</v>
      </c>
      <c r="Q7">
        <v>60</v>
      </c>
      <c r="R7">
        <v>100</v>
      </c>
      <c r="S7">
        <v>0</v>
      </c>
      <c r="T7">
        <v>120</v>
      </c>
      <c r="U7">
        <v>60</v>
      </c>
      <c r="V7">
        <v>0</v>
      </c>
      <c r="W7">
        <v>120</v>
      </c>
      <c r="X7">
        <v>60</v>
      </c>
      <c r="Y7">
        <v>60</v>
      </c>
      <c r="Z7">
        <v>120</v>
      </c>
      <c r="AA7">
        <v>0</v>
      </c>
      <c r="AB7">
        <v>0</v>
      </c>
      <c r="AC7">
        <v>30</v>
      </c>
      <c r="AD7">
        <v>9999</v>
      </c>
      <c r="AE7">
        <v>120</v>
      </c>
      <c r="AF7">
        <v>120</v>
      </c>
    </row>
    <row r="8" spans="1:32">
      <c r="A8" t="s">
        <v>2</v>
      </c>
      <c r="B8" s="6">
        <v>0.28999999999999998</v>
      </c>
      <c r="D8" s="6">
        <v>0.19</v>
      </c>
      <c r="E8" s="6">
        <v>0.28999999999999998</v>
      </c>
      <c r="F8" s="6">
        <v>7.4999999999999997E-2</v>
      </c>
      <c r="G8" s="6">
        <v>0.08</v>
      </c>
      <c r="H8" s="6">
        <v>0.28999999999999998</v>
      </c>
      <c r="I8" s="6">
        <v>0</v>
      </c>
      <c r="J8" s="6">
        <v>0.09</v>
      </c>
      <c r="K8" s="6">
        <v>0.09</v>
      </c>
      <c r="L8" s="6">
        <v>0.28999999999999998</v>
      </c>
      <c r="M8" s="6">
        <v>0.28999999999999998</v>
      </c>
      <c r="N8" s="6">
        <v>0</v>
      </c>
      <c r="O8" s="6">
        <v>0</v>
      </c>
      <c r="P8" s="6">
        <v>0.28999999999999998</v>
      </c>
      <c r="Q8" s="6">
        <v>0.28999999999999998</v>
      </c>
      <c r="R8" s="6">
        <v>0.28999999999999998</v>
      </c>
      <c r="S8" s="6">
        <v>0</v>
      </c>
      <c r="T8" s="6">
        <v>0</v>
      </c>
      <c r="U8" s="6">
        <v>0.28999999999999998</v>
      </c>
      <c r="V8" s="6">
        <v>0</v>
      </c>
      <c r="W8" s="6">
        <v>0</v>
      </c>
      <c r="X8" s="6">
        <v>0.28999999999999998</v>
      </c>
      <c r="Y8" s="6">
        <v>0.28999999999999998</v>
      </c>
      <c r="Z8" s="6">
        <v>0</v>
      </c>
      <c r="AA8" s="6">
        <v>0.19</v>
      </c>
      <c r="AB8" s="6">
        <v>0</v>
      </c>
      <c r="AC8" s="6">
        <v>0.28999999999999998</v>
      </c>
      <c r="AD8" s="6">
        <v>0</v>
      </c>
      <c r="AE8" s="6">
        <v>0</v>
      </c>
      <c r="AF8" s="6">
        <v>0</v>
      </c>
    </row>
    <row r="9" spans="1:32">
      <c r="A9" t="s">
        <v>3</v>
      </c>
      <c r="B9" s="6">
        <v>0.28999999999999998</v>
      </c>
      <c r="D9" s="6">
        <v>0.19</v>
      </c>
      <c r="E9" s="6">
        <v>0.28999999999999998</v>
      </c>
      <c r="F9" s="6">
        <v>7.4999999999999997E-2</v>
      </c>
      <c r="G9" s="6">
        <v>0.08</v>
      </c>
      <c r="H9" s="6">
        <v>0.28999999999999998</v>
      </c>
      <c r="I9" s="6">
        <v>0.28999999999999998</v>
      </c>
      <c r="J9" s="6">
        <v>0.09</v>
      </c>
      <c r="K9" s="6">
        <v>0.09</v>
      </c>
      <c r="L9" s="6">
        <v>0.28999999999999998</v>
      </c>
      <c r="M9" s="6">
        <v>0.28999999999999998</v>
      </c>
      <c r="N9" s="6">
        <v>0.28999999999999998</v>
      </c>
      <c r="O9" s="6">
        <v>0.28999999999999998</v>
      </c>
      <c r="P9" s="6">
        <v>0.28999999999999998</v>
      </c>
      <c r="Q9" s="6">
        <v>0.28999999999999998</v>
      </c>
      <c r="R9" s="6">
        <v>0.28999999999999998</v>
      </c>
      <c r="S9" s="6">
        <v>0.28999999999999998</v>
      </c>
      <c r="T9" s="6">
        <v>0.28999999999999998</v>
      </c>
      <c r="U9" s="6">
        <v>0.28999999999999998</v>
      </c>
      <c r="V9" s="6">
        <v>0.28999999999999998</v>
      </c>
      <c r="W9" s="6">
        <v>0.28999999999999998</v>
      </c>
      <c r="X9" s="6">
        <v>0.28999999999999998</v>
      </c>
      <c r="Y9" s="6">
        <v>0.28999999999999998</v>
      </c>
      <c r="Z9" s="6">
        <v>0.28999999999999998</v>
      </c>
      <c r="AA9" s="6">
        <v>0.19</v>
      </c>
      <c r="AB9" s="6">
        <v>0.39</v>
      </c>
      <c r="AC9" s="6">
        <v>0.28999999999999998</v>
      </c>
      <c r="AD9" s="6">
        <v>0</v>
      </c>
      <c r="AE9" s="6">
        <v>0.28999999999999998</v>
      </c>
      <c r="AF9" s="6">
        <v>0</v>
      </c>
    </row>
    <row r="10" spans="1:32">
      <c r="A10" t="s">
        <v>1</v>
      </c>
      <c r="B10">
        <v>100</v>
      </c>
      <c r="C10">
        <v>100</v>
      </c>
      <c r="D10">
        <v>0</v>
      </c>
      <c r="E10">
        <v>100</v>
      </c>
      <c r="F10">
        <v>0</v>
      </c>
      <c r="G10">
        <v>0</v>
      </c>
      <c r="H10">
        <v>0</v>
      </c>
      <c r="I10">
        <v>9999</v>
      </c>
      <c r="J10">
        <v>0</v>
      </c>
      <c r="K10">
        <v>0</v>
      </c>
      <c r="L10">
        <v>9999</v>
      </c>
      <c r="M10">
        <v>9999</v>
      </c>
      <c r="N10">
        <v>9999</v>
      </c>
      <c r="O10">
        <v>9999</v>
      </c>
      <c r="P10">
        <v>0</v>
      </c>
      <c r="Q10">
        <v>3000</v>
      </c>
      <c r="R10">
        <v>9999</v>
      </c>
      <c r="S10">
        <v>3000</v>
      </c>
      <c r="T10">
        <v>9999</v>
      </c>
      <c r="U10">
        <v>3000</v>
      </c>
      <c r="V10">
        <v>3000</v>
      </c>
      <c r="W10">
        <v>0</v>
      </c>
      <c r="X10">
        <v>0</v>
      </c>
      <c r="Y10">
        <v>9999</v>
      </c>
      <c r="Z10">
        <v>0</v>
      </c>
      <c r="AA10">
        <v>0</v>
      </c>
      <c r="AB10">
        <v>0</v>
      </c>
      <c r="AC10">
        <v>0</v>
      </c>
      <c r="AD10">
        <v>9999</v>
      </c>
      <c r="AE10">
        <v>9999</v>
      </c>
      <c r="AF10">
        <v>9999</v>
      </c>
    </row>
    <row r="11" spans="1:32">
      <c r="A11" t="s">
        <v>4</v>
      </c>
      <c r="B11" s="6">
        <v>0.19</v>
      </c>
      <c r="D11" s="6">
        <v>0.19</v>
      </c>
      <c r="E11" s="6">
        <v>0.19</v>
      </c>
      <c r="F11" s="6">
        <v>7.4999999999999997E-2</v>
      </c>
      <c r="G11" s="6">
        <v>0.08</v>
      </c>
      <c r="H11" s="6">
        <v>0.19</v>
      </c>
      <c r="I11" s="6">
        <v>0</v>
      </c>
      <c r="J11" s="6">
        <v>0.09</v>
      </c>
      <c r="K11" s="6">
        <v>0.09</v>
      </c>
      <c r="L11" s="6">
        <v>0</v>
      </c>
      <c r="M11" s="6">
        <v>0</v>
      </c>
      <c r="N11" s="6">
        <v>0</v>
      </c>
      <c r="O11" s="6">
        <v>0</v>
      </c>
      <c r="P11" s="6">
        <v>0.19</v>
      </c>
      <c r="Q11" s="6">
        <v>0.19</v>
      </c>
      <c r="R11" s="6">
        <v>0</v>
      </c>
      <c r="S11" s="6">
        <v>0.19</v>
      </c>
      <c r="T11" s="6">
        <v>0</v>
      </c>
      <c r="U11" s="6">
        <v>0.19</v>
      </c>
      <c r="V11" s="6">
        <v>0.19</v>
      </c>
      <c r="W11" s="6">
        <v>0.19</v>
      </c>
      <c r="X11" s="6">
        <v>0.19</v>
      </c>
      <c r="Y11" s="6">
        <v>0</v>
      </c>
      <c r="Z11" s="6">
        <v>0.19</v>
      </c>
      <c r="AA11" s="6">
        <v>0.19</v>
      </c>
      <c r="AB11" s="6">
        <v>0.19</v>
      </c>
      <c r="AC11" s="6">
        <v>0.19</v>
      </c>
      <c r="AD11" s="6">
        <v>0</v>
      </c>
      <c r="AE11" s="6">
        <v>0</v>
      </c>
      <c r="AF11" s="6">
        <v>0</v>
      </c>
    </row>
    <row r="12" spans="1:32">
      <c r="A12" t="s">
        <v>16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5</v>
      </c>
      <c r="J12" t="s">
        <v>15</v>
      </c>
      <c r="K12" t="s">
        <v>15</v>
      </c>
      <c r="L12" t="s">
        <v>5</v>
      </c>
      <c r="M12" t="s">
        <v>5</v>
      </c>
      <c r="N12" t="s">
        <v>5</v>
      </c>
      <c r="O12" t="s">
        <v>5</v>
      </c>
      <c r="P12" t="s">
        <v>15</v>
      </c>
      <c r="Q12" t="s">
        <v>15</v>
      </c>
      <c r="R12" t="s">
        <v>5</v>
      </c>
      <c r="S12" t="s">
        <v>15</v>
      </c>
      <c r="T12" t="s">
        <v>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t="s">
        <v>5</v>
      </c>
      <c r="AE12" t="s">
        <v>5</v>
      </c>
      <c r="AF12" t="s">
        <v>5</v>
      </c>
    </row>
    <row r="13" spans="1:32">
      <c r="A13" t="s">
        <v>31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5</v>
      </c>
      <c r="J13" t="s">
        <v>15</v>
      </c>
      <c r="K13" t="s">
        <v>15</v>
      </c>
      <c r="L13" t="s">
        <v>5</v>
      </c>
      <c r="M13" t="s">
        <v>21</v>
      </c>
      <c r="N13" t="s">
        <v>5</v>
      </c>
      <c r="O13" t="s">
        <v>5</v>
      </c>
      <c r="P13" t="s">
        <v>15</v>
      </c>
      <c r="Q13" t="s">
        <v>15</v>
      </c>
      <c r="R13" t="s">
        <v>21</v>
      </c>
      <c r="S13" t="s">
        <v>15</v>
      </c>
      <c r="T13" t="s">
        <v>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t="s">
        <v>21</v>
      </c>
      <c r="AE13" t="s">
        <v>5</v>
      </c>
      <c r="AF13" t="s">
        <v>5</v>
      </c>
    </row>
    <row r="14" spans="1:32">
      <c r="A14" t="s">
        <v>22</v>
      </c>
      <c r="B14" s="6">
        <v>19.95</v>
      </c>
      <c r="C14" s="6">
        <v>9.9499999999999993</v>
      </c>
      <c r="D14" s="6">
        <v>9.9499999999999993</v>
      </c>
      <c r="E14" s="6">
        <v>19.95</v>
      </c>
      <c r="F14" s="6">
        <v>7.95</v>
      </c>
      <c r="G14" s="6">
        <v>7.95</v>
      </c>
      <c r="H14" s="6">
        <v>22.45</v>
      </c>
      <c r="I14" s="6">
        <v>35.950000000000003</v>
      </c>
      <c r="J14" s="6">
        <v>9.9499999999999993</v>
      </c>
      <c r="K14" s="6">
        <v>9.9</v>
      </c>
      <c r="L14" s="6">
        <v>35.950000000000003</v>
      </c>
      <c r="M14" s="6">
        <v>31.45</v>
      </c>
      <c r="N14" s="6">
        <v>44.95</v>
      </c>
      <c r="O14" s="6">
        <v>44.95</v>
      </c>
      <c r="P14" s="6">
        <v>29.95</v>
      </c>
      <c r="Q14" s="6">
        <v>29.95</v>
      </c>
      <c r="R14" s="6">
        <v>49.45</v>
      </c>
      <c r="S14" s="6">
        <v>24.9</v>
      </c>
      <c r="T14" s="6">
        <v>53.95</v>
      </c>
      <c r="U14" s="6">
        <v>24.95</v>
      </c>
      <c r="V14" s="6">
        <v>29.9</v>
      </c>
      <c r="W14" s="6">
        <v>39.950000000000003</v>
      </c>
      <c r="X14" s="6">
        <v>19.95</v>
      </c>
      <c r="Y14" s="6">
        <v>34.950000000000003</v>
      </c>
      <c r="Z14" s="6">
        <v>49.95</v>
      </c>
      <c r="AA14">
        <f>2*20</f>
        <v>40</v>
      </c>
      <c r="AB14" s="6">
        <v>17.48</v>
      </c>
      <c r="AC14" s="6">
        <v>19.95</v>
      </c>
      <c r="AD14" s="6">
        <v>71.95</v>
      </c>
      <c r="AE14" s="6">
        <v>80.95</v>
      </c>
      <c r="AF14" s="6">
        <v>89.95</v>
      </c>
    </row>
    <row r="15" spans="1:32">
      <c r="A15" t="s">
        <v>23</v>
      </c>
      <c r="B15" s="6">
        <v>19.95</v>
      </c>
      <c r="C15" s="6">
        <v>9.9499999999999993</v>
      </c>
      <c r="D15" s="6">
        <v>9.9499999999999993</v>
      </c>
      <c r="E15" s="6">
        <v>19.95</v>
      </c>
      <c r="F15" s="6">
        <v>7.95</v>
      </c>
      <c r="G15" s="6">
        <v>7.95</v>
      </c>
      <c r="H15" s="6">
        <v>24.95</v>
      </c>
      <c r="I15" s="6">
        <v>35.950000000000003</v>
      </c>
      <c r="J15" s="6">
        <v>9.9499999999999993</v>
      </c>
      <c r="K15" s="6">
        <v>9.9</v>
      </c>
      <c r="L15" s="6">
        <v>35.950000000000003</v>
      </c>
      <c r="M15" s="6">
        <v>34.950000000000003</v>
      </c>
      <c r="N15" s="6">
        <v>44.95</v>
      </c>
      <c r="O15" s="6">
        <v>44.95</v>
      </c>
      <c r="P15" s="6">
        <v>29.95</v>
      </c>
      <c r="Q15" s="6">
        <v>29.95</v>
      </c>
      <c r="R15" s="6">
        <v>49.45</v>
      </c>
      <c r="S15" s="6">
        <v>24.9</v>
      </c>
      <c r="T15" s="6">
        <v>53.95</v>
      </c>
      <c r="U15" s="6">
        <v>24.95</v>
      </c>
      <c r="V15" s="6">
        <v>29.9</v>
      </c>
      <c r="W15" s="6">
        <v>39.950000000000003</v>
      </c>
      <c r="X15" s="6">
        <v>19.95</v>
      </c>
      <c r="Y15" s="6">
        <v>34.950000000000003</v>
      </c>
      <c r="Z15" s="6">
        <v>49.95</v>
      </c>
      <c r="AA15" s="6">
        <v>40</v>
      </c>
      <c r="AB15" s="6">
        <v>17.48</v>
      </c>
      <c r="AC15" s="6">
        <v>19.95</v>
      </c>
      <c r="AD15" s="6">
        <v>71.95</v>
      </c>
      <c r="AE15" s="6">
        <v>80.95</v>
      </c>
      <c r="AF15" s="6">
        <v>89.95</v>
      </c>
    </row>
    <row r="16" spans="1:32">
      <c r="A16" t="s">
        <v>6</v>
      </c>
      <c r="B16" s="6">
        <v>0</v>
      </c>
      <c r="C16" s="6">
        <v>29.95</v>
      </c>
      <c r="D16" s="6">
        <v>29.9</v>
      </c>
      <c r="E16" s="6">
        <v>0</v>
      </c>
      <c r="F16" s="6">
        <v>9.9499999999999993</v>
      </c>
      <c r="G16" s="6">
        <v>4.95</v>
      </c>
      <c r="H16" s="6">
        <v>29.95</v>
      </c>
      <c r="I16" s="6">
        <v>29.95</v>
      </c>
      <c r="J16" s="6">
        <v>29.95</v>
      </c>
      <c r="K16" s="6">
        <v>9.99</v>
      </c>
      <c r="L16" s="6">
        <v>29.95</v>
      </c>
      <c r="M16" s="6">
        <v>29.95</v>
      </c>
      <c r="N16" s="6">
        <v>29.95</v>
      </c>
      <c r="O16" s="6">
        <v>29.95</v>
      </c>
      <c r="P16" s="6">
        <v>29.95</v>
      </c>
      <c r="Q16" s="6">
        <v>0</v>
      </c>
      <c r="R16" s="6">
        <v>29.95</v>
      </c>
      <c r="S16" s="6">
        <v>29</v>
      </c>
      <c r="T16" s="6">
        <v>29.95</v>
      </c>
      <c r="U16" s="6">
        <v>0</v>
      </c>
      <c r="V16" s="6">
        <v>29</v>
      </c>
      <c r="W16" s="6">
        <v>29.95</v>
      </c>
      <c r="X16" s="6">
        <v>0</v>
      </c>
      <c r="Y16" s="6">
        <v>0</v>
      </c>
      <c r="Z16" s="6">
        <v>29.95</v>
      </c>
      <c r="AA16">
        <f>2*29.9</f>
        <v>59.8</v>
      </c>
      <c r="AB16" s="6">
        <v>29.9</v>
      </c>
      <c r="AC16" s="6">
        <v>29.95</v>
      </c>
      <c r="AD16" s="6">
        <v>29.95</v>
      </c>
      <c r="AE16" s="6">
        <v>29.95</v>
      </c>
      <c r="AF16" s="6">
        <v>29.95</v>
      </c>
    </row>
    <row r="17" spans="1:32">
      <c r="B17" s="6"/>
      <c r="E17" s="6"/>
      <c r="H17" s="6"/>
      <c r="I17" s="6"/>
      <c r="L17" s="6"/>
      <c r="M17" s="6"/>
      <c r="N17" s="6"/>
      <c r="O17" s="6"/>
      <c r="P17" s="6"/>
      <c r="Q17" s="6"/>
      <c r="R17" s="6"/>
      <c r="T17" s="6"/>
      <c r="V17" s="6"/>
      <c r="W17" s="6"/>
      <c r="Y17" s="6"/>
      <c r="Z17" s="6"/>
      <c r="AC17" s="6"/>
      <c r="AD17" s="6"/>
      <c r="AE17" s="6"/>
      <c r="AF17" s="6"/>
    </row>
    <row r="18" spans="1:32">
      <c r="A18" t="s">
        <v>24</v>
      </c>
      <c r="B18" s="6">
        <v>447</v>
      </c>
      <c r="C18" s="6">
        <v>679</v>
      </c>
      <c r="D18" s="6">
        <v>579</v>
      </c>
      <c r="E18" s="6">
        <v>530</v>
      </c>
      <c r="F18" s="6">
        <v>679</v>
      </c>
      <c r="G18" s="6">
        <v>679</v>
      </c>
      <c r="H18" s="6">
        <v>449.95</v>
      </c>
      <c r="I18" s="6">
        <v>299.95</v>
      </c>
      <c r="J18" s="6">
        <v>679</v>
      </c>
      <c r="K18" s="6">
        <v>679</v>
      </c>
      <c r="L18" s="6">
        <v>349.95</v>
      </c>
      <c r="M18" s="6">
        <v>449.95</v>
      </c>
      <c r="N18" s="6">
        <v>199.95</v>
      </c>
      <c r="O18" s="6">
        <v>199.95</v>
      </c>
      <c r="P18" s="6">
        <v>449.95</v>
      </c>
      <c r="Q18" s="6">
        <v>340</v>
      </c>
      <c r="R18" s="6">
        <v>149.94999999999999</v>
      </c>
      <c r="S18" s="6">
        <v>439</v>
      </c>
      <c r="T18" s="6">
        <v>99.95</v>
      </c>
      <c r="U18" s="6">
        <v>566</v>
      </c>
      <c r="V18" s="6">
        <v>349</v>
      </c>
      <c r="W18" s="6">
        <v>349.95</v>
      </c>
      <c r="X18" s="6">
        <v>590</v>
      </c>
      <c r="Y18" s="6">
        <v>363</v>
      </c>
      <c r="Z18" s="6">
        <v>199.95</v>
      </c>
      <c r="AA18" s="6">
        <v>0</v>
      </c>
      <c r="AB18" s="6">
        <v>559</v>
      </c>
      <c r="AC18" s="6">
        <v>549.95000000000005</v>
      </c>
      <c r="AD18" s="6">
        <v>99.95</v>
      </c>
      <c r="AE18" s="6">
        <v>1</v>
      </c>
      <c r="AF18" s="6">
        <v>1</v>
      </c>
    </row>
    <row r="19" spans="1:32">
      <c r="A19" t="s">
        <v>25</v>
      </c>
      <c r="B19" s="6">
        <v>566</v>
      </c>
      <c r="C19" s="6">
        <v>789</v>
      </c>
      <c r="E19" s="6">
        <v>649</v>
      </c>
      <c r="F19" s="6">
        <v>789</v>
      </c>
      <c r="G19" s="6">
        <v>789</v>
      </c>
      <c r="H19" s="6">
        <v>549.95000000000005</v>
      </c>
      <c r="I19" s="6">
        <v>399.95</v>
      </c>
      <c r="J19" s="6">
        <v>789</v>
      </c>
      <c r="K19" s="6">
        <v>789</v>
      </c>
      <c r="L19" s="6">
        <v>449.95</v>
      </c>
      <c r="M19" s="6">
        <v>549.95000000000005</v>
      </c>
      <c r="N19" s="6">
        <v>299.95</v>
      </c>
      <c r="O19" s="6">
        <v>299.95</v>
      </c>
      <c r="P19" s="6">
        <v>549.95000000000005</v>
      </c>
      <c r="Q19" s="6">
        <v>459</v>
      </c>
      <c r="R19" s="6">
        <v>249.95</v>
      </c>
      <c r="T19" s="6">
        <v>199.95</v>
      </c>
      <c r="U19" s="6">
        <v>685</v>
      </c>
      <c r="V19" s="6"/>
      <c r="W19" s="6">
        <v>449.95</v>
      </c>
      <c r="X19" s="6">
        <v>709</v>
      </c>
      <c r="Y19" s="6">
        <v>482</v>
      </c>
      <c r="Z19" s="6">
        <v>299.95</v>
      </c>
      <c r="AC19" s="6">
        <v>649.95000000000005</v>
      </c>
      <c r="AD19" s="6">
        <v>199.95</v>
      </c>
      <c r="AE19" s="6">
        <v>99.95</v>
      </c>
      <c r="AF19" s="6">
        <v>99.95</v>
      </c>
    </row>
    <row r="20" spans="1:32">
      <c r="A20" t="s">
        <v>26</v>
      </c>
      <c r="B20" s="6">
        <v>685</v>
      </c>
      <c r="C20" s="6">
        <v>899</v>
      </c>
      <c r="E20" s="6">
        <v>768</v>
      </c>
      <c r="F20" s="6">
        <v>899</v>
      </c>
      <c r="G20" s="6">
        <v>899</v>
      </c>
      <c r="H20" s="6">
        <v>649.95000000000005</v>
      </c>
      <c r="I20" s="6">
        <v>499.95</v>
      </c>
      <c r="J20" s="6">
        <v>899</v>
      </c>
      <c r="K20" s="6">
        <v>899</v>
      </c>
      <c r="L20" s="6">
        <v>549.95000000000005</v>
      </c>
      <c r="M20" s="6">
        <v>649.95000000000005</v>
      </c>
      <c r="N20" s="6">
        <v>399.95</v>
      </c>
      <c r="O20" s="6">
        <v>399.95</v>
      </c>
      <c r="P20" s="6">
        <v>649.95000000000005</v>
      </c>
      <c r="Q20" s="6">
        <v>578</v>
      </c>
      <c r="R20" s="6">
        <v>349.95</v>
      </c>
      <c r="T20" s="6">
        <v>299.95</v>
      </c>
      <c r="U20" s="6">
        <v>804</v>
      </c>
      <c r="V20" s="6"/>
      <c r="W20" s="6">
        <v>549.95000000000005</v>
      </c>
      <c r="X20" s="6">
        <v>828</v>
      </c>
      <c r="Y20" s="6">
        <v>601</v>
      </c>
      <c r="Z20" s="6">
        <v>399.95</v>
      </c>
      <c r="AC20" s="6">
        <v>749.95</v>
      </c>
      <c r="AD20" s="6">
        <v>299.95</v>
      </c>
      <c r="AE20" s="6">
        <v>199.95</v>
      </c>
      <c r="AF20" s="6">
        <v>199.95</v>
      </c>
    </row>
    <row r="21" spans="1:32">
      <c r="B21" s="6"/>
      <c r="E21" s="6"/>
      <c r="H21" s="6"/>
      <c r="I21" s="6"/>
      <c r="L21" s="6"/>
      <c r="M21" s="6"/>
      <c r="N21" s="6"/>
      <c r="O21" s="6"/>
      <c r="P21" s="6"/>
      <c r="Q21" s="6"/>
      <c r="R21" s="6"/>
      <c r="T21" s="6"/>
      <c r="V21" s="6"/>
      <c r="W21" s="6"/>
      <c r="Y21" s="6"/>
      <c r="Z21" s="6"/>
      <c r="AC21" s="6"/>
      <c r="AD21" s="6"/>
      <c r="AE21" s="6"/>
      <c r="AF21" s="6"/>
    </row>
    <row r="22" spans="1:32" s="13" customFormat="1" ht="15" customHeight="1">
      <c r="A22" s="12" t="s">
        <v>32</v>
      </c>
      <c r="B22" s="14"/>
      <c r="E22" s="14"/>
      <c r="H22" s="14"/>
      <c r="I22" s="14"/>
      <c r="L22" s="14"/>
      <c r="M22" s="14"/>
      <c r="N22" s="14"/>
      <c r="O22" s="14"/>
      <c r="P22" s="14"/>
      <c r="Q22" s="14"/>
      <c r="R22" s="14"/>
      <c r="T22" s="14"/>
      <c r="V22" s="14"/>
      <c r="W22" s="14"/>
      <c r="Y22" s="14"/>
      <c r="Z22" s="14"/>
      <c r="AC22" s="14"/>
      <c r="AD22" s="14"/>
      <c r="AE22" s="14"/>
      <c r="AF22" s="14"/>
    </row>
    <row r="23" spans="1:32" ht="15" customHeight="1">
      <c r="A23" t="s">
        <v>7</v>
      </c>
      <c r="B23" s="6">
        <f>B18+B$16+12*B$14+12*B$15</f>
        <v>925.8</v>
      </c>
      <c r="C23" s="6">
        <f>C18+C$16+12*C$14+12*C$15</f>
        <v>947.75</v>
      </c>
      <c r="D23" s="6">
        <f>D18+D$16+12*D$14+12*D$15</f>
        <v>847.69999999999993</v>
      </c>
      <c r="E23" s="6">
        <f>E18+E$16+12*E$14+12*E$15</f>
        <v>1008.8</v>
      </c>
      <c r="F23" s="6">
        <f>F18+F$16+12*F$14+12*F$15</f>
        <v>879.75</v>
      </c>
      <c r="G23" s="6">
        <f>G18+G$16+12*G$14+12*G$15</f>
        <v>874.75</v>
      </c>
      <c r="H23" s="6">
        <f>H18+H$16+12*H$14+12*H$15</f>
        <v>1048.6999999999998</v>
      </c>
      <c r="I23" s="6">
        <f>I18+I$16+12*I$14+12*I$15</f>
        <v>1192.7</v>
      </c>
      <c r="J23" s="6">
        <f>J18+J$16+12*J$14+12*J$15</f>
        <v>947.75</v>
      </c>
      <c r="K23" s="6">
        <f>K18+K$16+12*K$14+12*K$15</f>
        <v>926.58999999999992</v>
      </c>
      <c r="L23" s="6">
        <f>L18+L$16+12*L$14+12*L$15</f>
        <v>1242.7</v>
      </c>
      <c r="M23" s="6">
        <f>M18+M$16+12*M$14+12*M$15</f>
        <v>1276.7</v>
      </c>
      <c r="N23" s="6">
        <f>N18+N$16+12*N$14+12*N$15</f>
        <v>1308.7000000000003</v>
      </c>
      <c r="O23" s="6">
        <f>O18+O$16+12*O$14+12*O$15</f>
        <v>1308.7000000000003</v>
      </c>
      <c r="P23" s="6">
        <f>P18+P$16+12*P$14+12*P$15</f>
        <v>1198.6999999999998</v>
      </c>
      <c r="Q23" s="6">
        <f>Q18+Q$16+12*Q$14+12*Q$15</f>
        <v>1058.8</v>
      </c>
      <c r="R23" s="6">
        <f>R18+R$16+12*R$14+12*R$15</f>
        <v>1366.7000000000003</v>
      </c>
      <c r="S23" s="6">
        <f>S18+S$16+12*S$14+12*S$15</f>
        <v>1065.5999999999999</v>
      </c>
      <c r="T23" s="6">
        <f>T18+T$16+12*T$14+12*T$15</f>
        <v>1424.7000000000003</v>
      </c>
      <c r="U23" s="6">
        <f>U18+U$16+12*U$14+12*U$15</f>
        <v>1164.8</v>
      </c>
      <c r="V23" s="6">
        <f>V18+V$16+12*V$14+12*V$15</f>
        <v>1095.5999999999999</v>
      </c>
      <c r="W23" s="6">
        <f>W18+W$16+12*W$14+12*W$15</f>
        <v>1338.7</v>
      </c>
      <c r="X23" s="6">
        <f>X18+X$16+12*X$14+12*X$15</f>
        <v>1068.8</v>
      </c>
      <c r="Y23" s="6">
        <f>Y18+Y$16+12*Y$14+12*Y$15</f>
        <v>1201.8000000000002</v>
      </c>
      <c r="Z23" s="6">
        <f>Z18+Z$16+12*Z$14+12*Z$15</f>
        <v>1428.7000000000003</v>
      </c>
      <c r="AA23" s="6">
        <f>AA18+AA$16+12*AA$14+12*AA$15</f>
        <v>1019.8</v>
      </c>
      <c r="AB23" s="6">
        <f>AB18+AB$16+12*AB$14+12*AB$15</f>
        <v>1008.42</v>
      </c>
      <c r="AC23" s="6">
        <f>AC18+AC$16+12*AC$14+12*AC$15</f>
        <v>1058.7</v>
      </c>
      <c r="AD23" s="6">
        <f>AD18+AD$16+12*AD$14+12*AD$15</f>
        <v>1856.7000000000003</v>
      </c>
      <c r="AE23" s="6">
        <f>AE18+AE$16+12*AE$14+12*AE$15</f>
        <v>1973.7500000000002</v>
      </c>
      <c r="AF23" s="6">
        <f>AF18+AF$16+12*AF$14+12*AF$15</f>
        <v>2189.75</v>
      </c>
    </row>
    <row r="24" spans="1:32" ht="15" customHeight="1">
      <c r="A24" t="s">
        <v>8</v>
      </c>
      <c r="B24" s="6">
        <f>B19+B$16+12*B$14+12*B$15</f>
        <v>1044.8</v>
      </c>
      <c r="C24" s="6">
        <f>C19+C$16+12*C$14+12*C$15</f>
        <v>1057.75</v>
      </c>
      <c r="D24" s="6"/>
      <c r="E24" s="6">
        <f>E19+E$16+12*E$14+12*E$15</f>
        <v>1127.8</v>
      </c>
      <c r="F24" s="6">
        <f>F19+F$16+12*F$14+12*F$15</f>
        <v>989.75</v>
      </c>
      <c r="G24" s="6">
        <f>G19+G$16+12*G$14+12*G$15</f>
        <v>984.75</v>
      </c>
      <c r="H24" s="6">
        <f>H19+H$16+12*H$14+12*H$15</f>
        <v>1148.7</v>
      </c>
      <c r="I24" s="6">
        <f>I19+I$16+12*I$14+12*I$15</f>
        <v>1292.7</v>
      </c>
      <c r="J24" s="6">
        <f>J19+J$16+12*J$14+12*J$15</f>
        <v>1057.75</v>
      </c>
      <c r="K24" s="6">
        <f>K19+K$16+12*K$14+12*K$15</f>
        <v>1036.5899999999999</v>
      </c>
      <c r="L24" s="6">
        <f>L19+L$16+12*L$14+12*L$15</f>
        <v>1342.7</v>
      </c>
      <c r="M24" s="6">
        <f>M19+M$16+12*M$14+12*M$15</f>
        <v>1376.7</v>
      </c>
      <c r="N24" s="6">
        <f>N19+N$16+12*N$14+12*N$15</f>
        <v>1408.7000000000003</v>
      </c>
      <c r="O24" s="6">
        <f>O19+O$16+12*O$14+12*O$15</f>
        <v>1408.7000000000003</v>
      </c>
      <c r="P24" s="6">
        <f>P19+P$16+12*P$14+12*P$15</f>
        <v>1298.7</v>
      </c>
      <c r="Q24" s="6">
        <f>Q19+Q$16+12*Q$14+12*Q$15</f>
        <v>1177.8</v>
      </c>
      <c r="R24" s="6">
        <f>R19+R$16+12*R$14+12*R$15</f>
        <v>1466.7000000000003</v>
      </c>
      <c r="S24" s="6"/>
      <c r="T24" s="6">
        <f>T19+T$16+12*T$14+12*T$15</f>
        <v>1524.7000000000003</v>
      </c>
      <c r="U24" s="6">
        <f>U19+U$16+12*U$14+12*U$15</f>
        <v>1283.8</v>
      </c>
      <c r="V24" s="6"/>
      <c r="W24" s="6">
        <f>W19+W$16+12*W$14+12*W$15</f>
        <v>1438.7</v>
      </c>
      <c r="X24" s="6">
        <f>X19+X$16+12*X$14+12*X$15</f>
        <v>1187.8</v>
      </c>
      <c r="Y24" s="6">
        <f>Y19+Y$16+12*Y$14+12*Y$15</f>
        <v>1320.8000000000002</v>
      </c>
      <c r="Z24" s="6">
        <f>Z19+Z$16+12*Z$14+12*Z$15</f>
        <v>1528.7000000000003</v>
      </c>
      <c r="AA24" s="6"/>
      <c r="AB24" s="6"/>
      <c r="AC24" s="6">
        <f>AC19+AC$16+12*AC$14+12*AC$15</f>
        <v>1158.7</v>
      </c>
      <c r="AD24" s="6">
        <f>AD19+AD$16+12*AD$14+12*AD$15</f>
        <v>1956.7000000000003</v>
      </c>
      <c r="AE24" s="6">
        <f>AE19+AE$16+12*AE$14+12*AE$15</f>
        <v>2072.7000000000003</v>
      </c>
      <c r="AF24" s="6">
        <f>AF19+AF$16+12*AF$14+12*AF$15</f>
        <v>2288.7000000000003</v>
      </c>
    </row>
    <row r="25" spans="1:32" ht="15" customHeight="1">
      <c r="A25" t="s">
        <v>9</v>
      </c>
      <c r="B25" s="6">
        <f>B20+B$16+12*B$14+12*B$15</f>
        <v>1163.8</v>
      </c>
      <c r="C25" s="6">
        <f>C20+C$16+12*C$14+12*C$15</f>
        <v>1167.7500000000002</v>
      </c>
      <c r="D25" s="6"/>
      <c r="E25" s="6">
        <f>E20+E$16+12*E$14+12*E$15</f>
        <v>1246.8</v>
      </c>
      <c r="F25" s="6">
        <f>F20+F$16+12*F$14+12*F$15</f>
        <v>1099.75</v>
      </c>
      <c r="G25" s="6">
        <f>G20+G$16+12*G$14+12*G$15</f>
        <v>1094.75</v>
      </c>
      <c r="H25" s="6">
        <f>H20+H$16+12*H$14+12*H$15</f>
        <v>1248.7</v>
      </c>
      <c r="I25" s="6">
        <f>I20+I$16+12*I$14+12*I$15</f>
        <v>1392.7</v>
      </c>
      <c r="J25" s="6">
        <f>J20+J$16+12*J$14+12*J$15</f>
        <v>1167.7500000000002</v>
      </c>
      <c r="K25" s="6">
        <f>K20+K$16+12*K$14+12*K$15</f>
        <v>1146.5899999999999</v>
      </c>
      <c r="L25" s="6">
        <f>L20+L$16+12*L$14+12*L$15</f>
        <v>1442.7000000000003</v>
      </c>
      <c r="M25" s="6">
        <f>M20+M$16+12*M$14+12*M$15</f>
        <v>1476.7000000000003</v>
      </c>
      <c r="N25" s="6">
        <f>N20+N$16+12*N$14+12*N$15</f>
        <v>1508.7000000000003</v>
      </c>
      <c r="O25" s="6">
        <f>O20+O$16+12*O$14+12*O$15</f>
        <v>1508.7000000000003</v>
      </c>
      <c r="P25" s="6">
        <f>P20+P$16+12*P$14+12*P$15</f>
        <v>1398.7000000000003</v>
      </c>
      <c r="Q25" s="6">
        <f>Q20+Q$16+12*Q$14+12*Q$15</f>
        <v>1296.8</v>
      </c>
      <c r="R25" s="6">
        <f>R20+R$16+12*R$14+12*R$15</f>
        <v>1566.7000000000003</v>
      </c>
      <c r="S25" s="6"/>
      <c r="T25" s="6">
        <f>T20+T$16+12*T$14+12*T$15</f>
        <v>1624.7000000000003</v>
      </c>
      <c r="U25" s="6">
        <f>U20+U$16+12*U$14+12*U$15</f>
        <v>1402.8000000000002</v>
      </c>
      <c r="V25" s="6"/>
      <c r="W25" s="6">
        <f>W20+W$16+12*W$14+12*W$15</f>
        <v>1538.7000000000003</v>
      </c>
      <c r="X25" s="6">
        <f>X20+X$16+12*X$14+12*X$15</f>
        <v>1306.8000000000002</v>
      </c>
      <c r="Y25" s="6">
        <f>Y20+Y$16+12*Y$14+12*Y$15</f>
        <v>1439.8000000000002</v>
      </c>
      <c r="Z25" s="6">
        <f>Z20+Z$16+12*Z$14+12*Z$15</f>
        <v>1628.7000000000003</v>
      </c>
      <c r="AA25" s="6"/>
      <c r="AB25" s="6"/>
      <c r="AC25" s="6">
        <f>AC20+AC$16+12*AC$14+12*AC$15</f>
        <v>1258.7</v>
      </c>
      <c r="AD25" s="6">
        <f>AD20+AD$16+12*AD$14+12*AD$15</f>
        <v>2056.7000000000003</v>
      </c>
      <c r="AE25" s="6">
        <f>AE20+AE$16+12*AE$14+12*AE$15</f>
        <v>2172.7000000000003</v>
      </c>
      <c r="AF25" s="6">
        <f>AF20+AF$16+12*AF$14+12*AF$15</f>
        <v>2388.7000000000003</v>
      </c>
    </row>
    <row r="26" spans="1:32" ht="1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 customHeight="1">
      <c r="A27" t="s">
        <v>12</v>
      </c>
      <c r="B27" s="6">
        <f>IF($B$36&gt;B10,($B$36-B10)*B11,0)</f>
        <v>0</v>
      </c>
      <c r="C27" s="6">
        <f>IF($B$36&gt;C10,($B$36-C10)*C11,0)</f>
        <v>0</v>
      </c>
      <c r="D27" s="6">
        <f>IF($B$36&gt;D10,($B$36-D10)*D11,0)</f>
        <v>4.75</v>
      </c>
      <c r="E27" s="6">
        <f>IF($B$36&gt;E10,($B$36-E10)*E11,0)</f>
        <v>0</v>
      </c>
      <c r="F27" s="6">
        <f>IF($B$36&gt;F10,($B$36-F10)*F11,0)</f>
        <v>1.875</v>
      </c>
      <c r="G27" s="6">
        <f>IF($B$36&gt;G10,($B$36-G10)*G11,0)</f>
        <v>2</v>
      </c>
      <c r="H27" s="6">
        <f>IF($B$36&gt;H10,($B$36-H10)*H11,0)</f>
        <v>4.75</v>
      </c>
      <c r="I27" s="6">
        <f>IF($B$36&gt;I10,($B$36-I10)*I11,0)</f>
        <v>0</v>
      </c>
      <c r="J27" s="6">
        <f>IF($B$36&gt;J10,($B$36-J10)*J11,0)</f>
        <v>2.25</v>
      </c>
      <c r="K27" s="6">
        <f>IF($B$36&gt;K10,($B$36-K10)*K11,0)</f>
        <v>2.25</v>
      </c>
      <c r="L27" s="6">
        <f>IF($B$36&gt;L10,($B$36-L10)*L11,0)</f>
        <v>0</v>
      </c>
      <c r="M27" s="6">
        <f>IF($B$36&gt;M10,($B$36-M10)*M11,0)</f>
        <v>0</v>
      </c>
      <c r="N27" s="6">
        <f>IF($B$36&gt;N10,($B$36-N10)*N11,0)</f>
        <v>0</v>
      </c>
      <c r="O27" s="6">
        <f>IF($B$36&gt;O10,($B$36-O10)*O11,0)</f>
        <v>0</v>
      </c>
      <c r="P27" s="6">
        <f>IF($B$36&gt;P10,($B$36-P10)*P11,0)</f>
        <v>4.75</v>
      </c>
      <c r="Q27" s="6">
        <f>IF($B$36&gt;Q10,($B$36-Q10)*Q11,0)</f>
        <v>0</v>
      </c>
      <c r="R27" s="6">
        <f>IF($B$36&gt;R10,($B$36-R10)*R11,0)</f>
        <v>0</v>
      </c>
      <c r="S27" s="6">
        <f>IF($B$36&gt;S10,($B$36-S10)*S11,0)</f>
        <v>0</v>
      </c>
      <c r="T27" s="6">
        <f>IF($B$36&gt;T10,($B$36-T10)*T11,0)</f>
        <v>0</v>
      </c>
      <c r="U27" s="6">
        <f>IF($B$36&gt;U10,($B$36-U10)*U11,0)</f>
        <v>0</v>
      </c>
      <c r="V27" s="6">
        <f>IF($B$36&gt;V10,($B$36-V10)*V11,0)</f>
        <v>0</v>
      </c>
      <c r="W27" s="6">
        <f>IF($B$36&gt;W10,($B$36-W10)*W11,0)</f>
        <v>4.75</v>
      </c>
      <c r="X27" s="6">
        <f>IF($B$36&gt;X10,($B$36-X10)*X11,0)</f>
        <v>4.75</v>
      </c>
      <c r="Y27" s="6">
        <f>IF($B$36&gt;Y10,($B$36-Y10)*Y11,0)</f>
        <v>0</v>
      </c>
      <c r="Z27" s="6">
        <f>IF($B$36&gt;Z10,($B$36-Z10)*Z11,0)</f>
        <v>4.75</v>
      </c>
      <c r="AA27" s="6">
        <f>IF($B$36&gt;AA10,($B$36-AA10)*AA11,0)</f>
        <v>4.75</v>
      </c>
      <c r="AB27" s="6">
        <f>IF($B$36&gt;AB10,($B$36-AB10)*AB11,0)</f>
        <v>4.75</v>
      </c>
      <c r="AC27" s="6">
        <f>IF($B$36&gt;AC10,($B$36-AC10)*AC11,0)</f>
        <v>4.75</v>
      </c>
      <c r="AD27" s="6">
        <f>IF($B$36&gt;AD10,($B$36-AD10)*AD11,0)</f>
        <v>0</v>
      </c>
      <c r="AE27" s="6">
        <f>IF($B$36&gt;AE10,($B$36-AE10)*AE11,0)</f>
        <v>0</v>
      </c>
      <c r="AF27" s="6">
        <f>IF($B$36&gt;AF10,($B$36-AF10)*AF11,0)</f>
        <v>0</v>
      </c>
    </row>
    <row r="28" spans="1:32">
      <c r="A28" t="s">
        <v>13</v>
      </c>
      <c r="B28" s="6">
        <f>IF($B$37&gt;B7,($B$37-B7)*AVERAGE(B8:B9),0)</f>
        <v>0</v>
      </c>
      <c r="C28" s="6">
        <f>IF($B$37&gt;C7,($B$37-C7)*AVERAGE(C8:C9),0)</f>
        <v>0</v>
      </c>
      <c r="D28" s="6">
        <f>IF($B$37&gt;D7,($B$37-D7)*AVERAGE(D8:D9),0)</f>
        <v>0</v>
      </c>
      <c r="E28" s="6">
        <f>IF($B$37&gt;E7,($B$37-E7)*AVERAGE(E8:E9),0)</f>
        <v>0</v>
      </c>
      <c r="F28" s="6">
        <f>IF($B$37&gt;F7,($B$37-F7)*AVERAGE(F8:F9),0)</f>
        <v>7.5</v>
      </c>
      <c r="G28" s="6">
        <f>IF($B$37&gt;G7,($B$37-G7)*AVERAGE(G8:G9),0)</f>
        <v>8</v>
      </c>
      <c r="H28" s="6">
        <f>IF($B$37&gt;H7,($B$37-H7)*AVERAGE(H8:H9),0)</f>
        <v>0</v>
      </c>
      <c r="I28" s="6">
        <f>IF($B$37&gt;I7,($B$37-I7)*AVERAGE(I8:I9),0)</f>
        <v>0</v>
      </c>
      <c r="J28" s="6">
        <f>IF($B$37&gt;J7,($B$37-J7)*AVERAGE(J8:J9),0)</f>
        <v>8.1</v>
      </c>
      <c r="K28" s="6">
        <f>IF($B$37&gt;K7,($B$37-K7)*AVERAGE(K8:K9),0)</f>
        <v>9</v>
      </c>
      <c r="L28" s="6">
        <f>IF($B$37&gt;L7,($B$37-L7)*AVERAGE(L8:L9),0)</f>
        <v>0</v>
      </c>
      <c r="M28" s="6">
        <f>IF($B$37&gt;M7,($B$37-M7)*AVERAGE(M8:M9),0)</f>
        <v>0</v>
      </c>
      <c r="N28" s="6">
        <f>IF($B$37&gt;N7,($B$37-N7)*AVERAGE(N8:N9),0)</f>
        <v>0</v>
      </c>
      <c r="O28" s="6">
        <f>IF($B$37&gt;O7,($B$37-O7)*AVERAGE(O8:O9),0)</f>
        <v>0</v>
      </c>
      <c r="P28" s="6">
        <f>IF($B$37&gt;P7,($B$37-P7)*AVERAGE(P8:P9),0)</f>
        <v>0</v>
      </c>
      <c r="Q28" s="6">
        <f>IF($B$37&gt;Q7,($B$37-Q7)*AVERAGE(Q8:Q9),0)</f>
        <v>11.6</v>
      </c>
      <c r="R28" s="6">
        <f>IF($B$37&gt;R7,($B$37-R7)*AVERAGE(R8:R9),0)</f>
        <v>0</v>
      </c>
      <c r="S28" s="6">
        <f>IF($B$37&gt;S7,($B$37-S7)*AVERAGE(S8:S9),0)</f>
        <v>14.499999999999998</v>
      </c>
      <c r="T28" s="6">
        <f>IF($B$37&gt;T7,($B$37-T7)*AVERAGE(T8:T9),0)</f>
        <v>0</v>
      </c>
      <c r="U28" s="6">
        <f>IF($B$37&gt;U7,($B$37-U7)*AVERAGE(U8:U9),0)</f>
        <v>11.6</v>
      </c>
      <c r="V28" s="6">
        <f>IF($B$37&gt;V7,($B$37-V7)*AVERAGE(V8:V9),0)</f>
        <v>14.499999999999998</v>
      </c>
      <c r="W28" s="6">
        <f>IF($B$37&gt;W7,($B$37-W7)*AVERAGE(W8:W9),0)</f>
        <v>0</v>
      </c>
      <c r="X28" s="6">
        <f>IF($B$37&gt;X7,($B$37-X7)*AVERAGE(X8:X9),0)</f>
        <v>11.6</v>
      </c>
      <c r="Y28" s="6">
        <f>IF($B$37&gt;Y7,($B$37-Y7)*AVERAGE(Y8:Y9),0)</f>
        <v>11.6</v>
      </c>
      <c r="Z28" s="6">
        <f>IF($B$37&gt;Z7,($B$37-Z7)*AVERAGE(Z8:Z9),0)</f>
        <v>0</v>
      </c>
      <c r="AA28" s="6">
        <f>IF($B$37&gt;AA7,($B$37-AA7)*AVERAGE(AA8:AA9),0)</f>
        <v>19</v>
      </c>
      <c r="AB28" s="6">
        <f>IF($B$37&gt;AB7,($B$37-AB7)*AVERAGE(AB8:AB9),0)</f>
        <v>19.5</v>
      </c>
      <c r="AC28" s="6">
        <f>IF($B$37&gt;AC7,($B$37-AC7)*AVERAGE(AC8:AC9),0)</f>
        <v>20.299999999999997</v>
      </c>
      <c r="AD28" s="6">
        <f>IF($B$37&gt;AD7,($B$37-AD7)*AVERAGE(AD8:AD9),0)</f>
        <v>0</v>
      </c>
      <c r="AE28" s="6">
        <f>IF($B$37&gt;AE7,($B$37-AE7)*AVERAGE(AE8:AE9),0)</f>
        <v>0</v>
      </c>
      <c r="AF28" s="6">
        <f>IF($B$37&gt;AF7,($B$37-AF7)*AVERAGE(AF8:AF9),0)</f>
        <v>0</v>
      </c>
    </row>
    <row r="29" spans="1:32">
      <c r="A29" t="s">
        <v>14</v>
      </c>
      <c r="B29" s="6">
        <f>SUM(B27:B28)</f>
        <v>0</v>
      </c>
      <c r="C29" s="6">
        <f>SUM(C27:C28)</f>
        <v>0</v>
      </c>
      <c r="D29" s="6">
        <f>SUM(D27:D28)</f>
        <v>4.75</v>
      </c>
      <c r="E29" s="6">
        <f>SUM(E27:E28)</f>
        <v>0</v>
      </c>
      <c r="F29" s="6">
        <f>SUM(F27:F28)</f>
        <v>9.375</v>
      </c>
      <c r="G29" s="6">
        <f>SUM(G27:G28)</f>
        <v>10</v>
      </c>
      <c r="H29" s="6">
        <f>SUM(H27:H28)</f>
        <v>4.75</v>
      </c>
      <c r="I29" s="6">
        <f>SUM(I27:I28)</f>
        <v>0</v>
      </c>
      <c r="J29" s="6">
        <f>SUM(J27:J28)</f>
        <v>10.35</v>
      </c>
      <c r="K29" s="6">
        <f>SUM(K27:K28)</f>
        <v>11.25</v>
      </c>
      <c r="L29" s="6">
        <f>SUM(L27:L28)</f>
        <v>0</v>
      </c>
      <c r="M29" s="6">
        <f>SUM(M27:M28)</f>
        <v>0</v>
      </c>
      <c r="N29" s="6">
        <f>SUM(N27:N28)</f>
        <v>0</v>
      </c>
      <c r="O29" s="6">
        <f>SUM(O27:O28)</f>
        <v>0</v>
      </c>
      <c r="P29" s="6">
        <f>SUM(P27:P28)</f>
        <v>4.75</v>
      </c>
      <c r="Q29" s="6">
        <f>SUM(Q27:Q28)</f>
        <v>11.6</v>
      </c>
      <c r="R29" s="6">
        <f>SUM(R27:R28)</f>
        <v>0</v>
      </c>
      <c r="S29" s="6">
        <f>SUM(S27:S28)</f>
        <v>14.499999999999998</v>
      </c>
      <c r="T29" s="6">
        <f>SUM(T27:T28)</f>
        <v>0</v>
      </c>
      <c r="U29" s="6">
        <f>SUM(U27:U28)</f>
        <v>11.6</v>
      </c>
      <c r="V29" s="6">
        <f>SUM(V27:V28)</f>
        <v>14.499999999999998</v>
      </c>
      <c r="W29" s="6">
        <f>SUM(W27:W28)</f>
        <v>4.75</v>
      </c>
      <c r="X29" s="6">
        <f>SUM(X27:X28)</f>
        <v>16.350000000000001</v>
      </c>
      <c r="Y29" s="6">
        <f>SUM(Y27:Y28)</f>
        <v>11.6</v>
      </c>
      <c r="Z29" s="6">
        <f>SUM(Z27:Z28)</f>
        <v>4.75</v>
      </c>
      <c r="AA29" s="6">
        <f>SUM(AA27:AA28)</f>
        <v>23.75</v>
      </c>
      <c r="AB29" s="6">
        <f>SUM(AB27:AB28)</f>
        <v>24.25</v>
      </c>
      <c r="AC29" s="6">
        <f>SUM(AC27:AC28)</f>
        <v>25.049999999999997</v>
      </c>
      <c r="AD29" s="6">
        <f>SUM(AD27:AD28)</f>
        <v>0</v>
      </c>
      <c r="AE29" s="6">
        <f>SUM(AE27:AE28)</f>
        <v>0</v>
      </c>
      <c r="AF29" s="6">
        <f>SUM(AF27:AF28)</f>
        <v>0</v>
      </c>
    </row>
    <row r="30" spans="1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>
      <c r="A31" t="s">
        <v>33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>
      <c r="A32" t="s">
        <v>27</v>
      </c>
      <c r="B32" s="6">
        <f>B23+B$29*24</f>
        <v>925.8</v>
      </c>
      <c r="C32" s="6">
        <f>C23+C$29*24</f>
        <v>947.75</v>
      </c>
      <c r="D32" s="6">
        <f>D23+D$29*24</f>
        <v>961.69999999999993</v>
      </c>
      <c r="E32" s="6">
        <f>E23+E$29*24</f>
        <v>1008.8</v>
      </c>
      <c r="F32" s="6">
        <f>F23+F$29*24</f>
        <v>1104.75</v>
      </c>
      <c r="G32" s="6">
        <f>G23+G$29*24</f>
        <v>1114.75</v>
      </c>
      <c r="H32" s="6">
        <f>H23+H$29*24</f>
        <v>1162.6999999999998</v>
      </c>
      <c r="I32" s="6">
        <f>I23+I$29*24</f>
        <v>1192.7</v>
      </c>
      <c r="J32" s="6">
        <f>J23+J$29*24</f>
        <v>1196.1500000000001</v>
      </c>
      <c r="K32" s="6">
        <f>K23+K$29*24</f>
        <v>1196.5899999999999</v>
      </c>
      <c r="L32" s="6">
        <f>L23+L$29*24</f>
        <v>1242.7</v>
      </c>
      <c r="M32" s="6">
        <f>M23+M$29*24</f>
        <v>1276.7</v>
      </c>
      <c r="N32" s="6">
        <f>N23+N$29*24</f>
        <v>1308.7000000000003</v>
      </c>
      <c r="O32" s="6">
        <f>O23+O$29*24</f>
        <v>1308.7000000000003</v>
      </c>
      <c r="P32" s="6">
        <f>P23+P$29*24</f>
        <v>1312.6999999999998</v>
      </c>
      <c r="Q32" s="6">
        <f>Q23+Q$29*24</f>
        <v>1337.1999999999998</v>
      </c>
      <c r="R32" s="6">
        <f>R23+R$29*24</f>
        <v>1366.7000000000003</v>
      </c>
      <c r="S32" s="6">
        <f>S23+S$29*24</f>
        <v>1413.6</v>
      </c>
      <c r="T32" s="6">
        <f>T23+T$29*24</f>
        <v>1424.7000000000003</v>
      </c>
      <c r="U32" s="6">
        <f>U23+U$29*24</f>
        <v>1443.1999999999998</v>
      </c>
      <c r="V32" s="6">
        <f>V23+V$29*24</f>
        <v>1443.6</v>
      </c>
      <c r="W32" s="6">
        <f>W23+W$29*24</f>
        <v>1452.7</v>
      </c>
      <c r="X32" s="6">
        <f>X23+X$29*24</f>
        <v>1461.2</v>
      </c>
      <c r="Y32" s="6">
        <f>Y23+Y$29*24</f>
        <v>1480.2000000000003</v>
      </c>
      <c r="Z32" s="6">
        <f>Z23+Z$29*24</f>
        <v>1542.7000000000003</v>
      </c>
      <c r="AA32" s="6">
        <f>AA23+AA$29*24</f>
        <v>1589.8</v>
      </c>
      <c r="AB32" s="6">
        <f>AB23+AB$29*24</f>
        <v>1590.42</v>
      </c>
      <c r="AC32" s="6">
        <f>AC23+AC$29*24</f>
        <v>1659.9</v>
      </c>
      <c r="AD32" s="6">
        <f>AD23+AD$29*24</f>
        <v>1856.7000000000003</v>
      </c>
      <c r="AE32" s="6">
        <f>AE23+AE$29*24</f>
        <v>1973.7500000000002</v>
      </c>
      <c r="AF32" s="6">
        <f>AF23+AF$29*24</f>
        <v>2189.75</v>
      </c>
    </row>
    <row r="33" spans="1:32">
      <c r="A33" t="s">
        <v>28</v>
      </c>
      <c r="B33" s="6">
        <f>B24+B$29*24</f>
        <v>1044.8</v>
      </c>
      <c r="C33" s="6">
        <f>C24+C$29*24</f>
        <v>1057.75</v>
      </c>
      <c r="E33" s="6">
        <f>E24+E$29*24</f>
        <v>1127.8</v>
      </c>
      <c r="F33" s="6">
        <f>F24+F$29*24</f>
        <v>1214.75</v>
      </c>
      <c r="G33" s="6">
        <f>G24+G$29*24</f>
        <v>1224.75</v>
      </c>
      <c r="H33" s="6">
        <f>H24+H$29*24</f>
        <v>1262.7</v>
      </c>
      <c r="I33" s="6">
        <f>I24+I$29*24</f>
        <v>1292.7</v>
      </c>
      <c r="J33" s="6">
        <f>J24+J$29*24</f>
        <v>1306.1500000000001</v>
      </c>
      <c r="K33" s="6">
        <f>K24+K$29*24</f>
        <v>1306.5899999999999</v>
      </c>
      <c r="L33" s="6">
        <f>L24+L$29*24</f>
        <v>1342.7</v>
      </c>
      <c r="M33" s="6">
        <f>M24+M$29*24</f>
        <v>1376.7</v>
      </c>
      <c r="N33" s="6">
        <f>N24+N$29*24</f>
        <v>1408.7000000000003</v>
      </c>
      <c r="O33" s="6">
        <f>O24+O$29*24</f>
        <v>1408.7000000000003</v>
      </c>
      <c r="P33" s="6">
        <f>P24+P$29*24</f>
        <v>1412.7</v>
      </c>
      <c r="Q33" s="6">
        <f>Q24+Q$29*24</f>
        <v>1456.1999999999998</v>
      </c>
      <c r="R33" s="6">
        <f>R24+R$29*24</f>
        <v>1466.7000000000003</v>
      </c>
      <c r="S33" s="6"/>
      <c r="T33" s="6">
        <f>T24+T$29*24</f>
        <v>1524.7000000000003</v>
      </c>
      <c r="U33" s="6">
        <f>U24+U$29*24</f>
        <v>1562.1999999999998</v>
      </c>
      <c r="V33" s="6"/>
      <c r="W33" s="6">
        <f>W24+W$29*24</f>
        <v>1552.7</v>
      </c>
      <c r="X33" s="6">
        <f>X24+X$29*24</f>
        <v>1580.2</v>
      </c>
      <c r="Y33" s="6">
        <f>Y24+Y$29*24</f>
        <v>1599.2000000000003</v>
      </c>
      <c r="Z33" s="6">
        <f>Z24+Z$29*24</f>
        <v>1642.7000000000003</v>
      </c>
      <c r="AB33" s="6"/>
      <c r="AC33" s="6">
        <f>AC24+AC$29*24</f>
        <v>1759.9</v>
      </c>
      <c r="AD33" s="6">
        <f>AD24+AD$29*24</f>
        <v>1956.7000000000003</v>
      </c>
      <c r="AE33" s="6">
        <f>AE24+AE$29*24</f>
        <v>2072.7000000000003</v>
      </c>
      <c r="AF33" s="6">
        <f>AF24+AF$29*24</f>
        <v>2288.7000000000003</v>
      </c>
    </row>
    <row r="34" spans="1:32">
      <c r="A34" t="s">
        <v>29</v>
      </c>
      <c r="B34" s="6">
        <f>B25+B$29*24</f>
        <v>1163.8</v>
      </c>
      <c r="C34" s="6">
        <f>C25+C$29*24</f>
        <v>1167.7500000000002</v>
      </c>
      <c r="E34" s="6">
        <f>E25+E$29*24</f>
        <v>1246.8</v>
      </c>
      <c r="F34" s="6">
        <f>F25+F$29*24</f>
        <v>1324.75</v>
      </c>
      <c r="G34" s="6">
        <f>G25+G$29*24</f>
        <v>1334.75</v>
      </c>
      <c r="H34" s="6">
        <f>H25+H$29*24</f>
        <v>1362.7</v>
      </c>
      <c r="I34" s="6">
        <f>I25+I$29*24</f>
        <v>1392.7</v>
      </c>
      <c r="J34" s="6">
        <f>J25+J$29*24</f>
        <v>1416.15</v>
      </c>
      <c r="K34" s="6">
        <f>K25+K$29*24</f>
        <v>1416.59</v>
      </c>
      <c r="L34" s="6">
        <f>L25+L$29*24</f>
        <v>1442.7000000000003</v>
      </c>
      <c r="M34" s="6">
        <f>M25+M$29*24</f>
        <v>1476.7000000000003</v>
      </c>
      <c r="N34" s="6">
        <f>N25+N$29*24</f>
        <v>1508.7000000000003</v>
      </c>
      <c r="O34" s="6">
        <f>O25+O$29*24</f>
        <v>1508.7000000000003</v>
      </c>
      <c r="P34" s="6">
        <f>P25+P$29*24</f>
        <v>1512.7000000000003</v>
      </c>
      <c r="Q34" s="6">
        <f>Q25+Q$29*24</f>
        <v>1575.1999999999998</v>
      </c>
      <c r="R34" s="6">
        <f>R25+R$29*24</f>
        <v>1566.7000000000003</v>
      </c>
      <c r="S34" s="6"/>
      <c r="T34" s="6">
        <f>T25+T$29*24</f>
        <v>1624.7000000000003</v>
      </c>
      <c r="U34" s="6">
        <f>U25+U$29*24</f>
        <v>1681.2000000000003</v>
      </c>
      <c r="V34" s="6"/>
      <c r="W34" s="6">
        <f>W25+W$29*24</f>
        <v>1652.7000000000003</v>
      </c>
      <c r="X34" s="6">
        <f>X25+X$29*24</f>
        <v>1699.2000000000003</v>
      </c>
      <c r="Y34" s="6">
        <f>Y25+Y$29*24</f>
        <v>1718.2000000000003</v>
      </c>
      <c r="Z34" s="6">
        <f>Z25+Z$29*24</f>
        <v>1742.7000000000003</v>
      </c>
      <c r="AB34" s="6"/>
      <c r="AC34" s="6">
        <f>AC25+AC$29*24</f>
        <v>1859.9</v>
      </c>
      <c r="AD34" s="6">
        <f>AD25+AD$29*24</f>
        <v>2056.7000000000003</v>
      </c>
      <c r="AE34" s="6">
        <f>AE25+AE$29*24</f>
        <v>2172.7000000000003</v>
      </c>
      <c r="AF34" s="6">
        <f>AF25+AF$29*24</f>
        <v>2388.7000000000003</v>
      </c>
    </row>
    <row r="35" spans="1:3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32">
      <c r="A36" t="s">
        <v>10</v>
      </c>
      <c r="B36">
        <v>25</v>
      </c>
    </row>
    <row r="37" spans="1:32">
      <c r="A37" t="s">
        <v>11</v>
      </c>
      <c r="B37">
        <v>100</v>
      </c>
    </row>
  </sheetData>
  <sortState columnSort="1" ref="B1:AF34">
    <sortCondition ref="B32:AF32"/>
    <sortCondition ref="B33:AF33"/>
    <sortCondition ref="B34:AF34"/>
  </sortState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3" sqref="E3"/>
    </sheetView>
  </sheetViews>
  <sheetFormatPr baseColWidth="10" defaultRowHeight="15" x14ac:dyDescent="0"/>
  <sheetData>
    <row r="1" spans="1:11">
      <c r="B1" t="s">
        <v>18</v>
      </c>
      <c r="C1" t="s">
        <v>19</v>
      </c>
      <c r="E1" t="s">
        <v>20</v>
      </c>
    </row>
    <row r="2" spans="1:11">
      <c r="A2" t="s">
        <v>17</v>
      </c>
      <c r="B2">
        <v>75</v>
      </c>
      <c r="C2">
        <v>50</v>
      </c>
      <c r="E2">
        <f>AVERAGE(B2:D2)</f>
        <v>62.5</v>
      </c>
    </row>
    <row r="3" spans="1:11">
      <c r="A3" t="s">
        <v>4</v>
      </c>
      <c r="B3">
        <v>11</v>
      </c>
      <c r="C3">
        <v>19</v>
      </c>
      <c r="E3">
        <f>AVERAGE(B3:D3)</f>
        <v>15</v>
      </c>
    </row>
    <row r="7" spans="1:11">
      <c r="K7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Vergleich</vt:lpstr>
      <vt:lpstr>Bedarf</vt:lpstr>
    </vt:vector>
  </TitlesOfParts>
  <Company>TU Braunschweig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Wolf-Bastian Pöttner</dc:creator>
  <cp:lastModifiedBy>Wolf-Bastian Pöttner</cp:lastModifiedBy>
  <dcterms:created xsi:type="dcterms:W3CDTF">2011-12-14T10:55:02Z</dcterms:created>
  <dcterms:modified xsi:type="dcterms:W3CDTF">2012-09-14T17:16:23Z</dcterms:modified>
</cp:coreProperties>
</file>